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<sst xmlns="http://schemas.openxmlformats.org/spreadsheetml/2006/main" count="21" uniqueCount="14">
  <si>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Соотношение Н/Тср</t>
  </si>
  <si>
    <t>C&lt;1,4</t>
  </si>
  <si>
    <t>1,5&lt;C&lt;4</t>
  </si>
  <si>
    <t>Соотношение L/B</t>
  </si>
  <si>
    <t>Критическая скорость (Vкр узлы)</t>
  </si>
  <si>
    <t>Глубина моря  (м)</t>
  </si>
  <si>
    <t>L/B</t>
  </si>
  <si>
    <t>Увеличение осадки</t>
  </si>
  <si>
    <t>V кор (узлы)</t>
  </si>
  <si>
    <t>Тср</t>
  </si>
  <si>
    <t>Тк</t>
  </si>
  <si>
    <t>Зависимость увеличения осадки корабля от скорости</t>
  </si>
  <si>
    <t>Значения критической скорости корабля в зависимости от глубины моря</t>
  </si>
  <si>
    <t>H/Тср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</si>
</sst>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color indexed="18"/>
      <name val="Symbol"/>
      <family val="1"/>
    </font>
    <font>
      <b/>
      <i/>
      <sz val="10"/>
      <color indexed="18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</xdr:row>
      <xdr:rowOff>114300</xdr:rowOff>
    </xdr:from>
    <xdr:to>
      <xdr:col>15</xdr:col>
      <xdr:colOff>590550</xdr:colOff>
      <xdr:row>18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77175" y="600075"/>
          <a:ext cx="24765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1. Безопасная скорость выбирается наименьшая из значений скорости в таблицах.
 2. При выборе скорости необходимо учитывать увеличение осадки корабля.Она должна быть меньше глубины под килем. 
 3. Запас глубины под килем должен быть при плавании в порту не менее 0,3 метра; при плавании в узкости исходя из задач и правил плавания для данного района.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Цифры указанные в обоих таблицах красным можно изменять (в соответствии с ТТХ корабля) для производства расчетов.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6">
      <selection activeCell="A22" sqref="A22:A24"/>
    </sheetView>
  </sheetViews>
  <sheetFormatPr defaultColWidth="9.00390625" defaultRowHeight="12.75"/>
  <cols>
    <col min="2" max="2" width="14.75390625" style="0" customWidth="1"/>
    <col min="3" max="3" width="8.75390625" style="0" customWidth="1"/>
    <col min="4" max="4" width="6.875" style="0" customWidth="1"/>
    <col min="5" max="9" width="8.75390625" style="0" customWidth="1"/>
    <col min="11" max="11" width="9.125" style="0" hidden="1" customWidth="1"/>
  </cols>
  <sheetData>
    <row r="1" spans="1:10" ht="24.7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</row>
    <row r="2" ht="13.5" thickBot="1"/>
    <row r="3" spans="1:10" ht="38.25" customHeight="1" thickBot="1">
      <c r="A3" s="50" t="s">
        <v>5</v>
      </c>
      <c r="B3" s="53" t="s">
        <v>0</v>
      </c>
      <c r="C3" s="56" t="s">
        <v>4</v>
      </c>
      <c r="D3" s="56"/>
      <c r="E3" s="56"/>
      <c r="F3" s="56"/>
      <c r="G3" s="56"/>
      <c r="H3" s="56"/>
      <c r="I3" s="56"/>
      <c r="J3" s="57"/>
    </row>
    <row r="4" spans="1:10" ht="25.5" customHeight="1">
      <c r="A4" s="51"/>
      <c r="B4" s="54"/>
      <c r="C4" s="58" t="s">
        <v>3</v>
      </c>
      <c r="D4" s="59"/>
      <c r="E4" s="59"/>
      <c r="F4" s="59"/>
      <c r="G4" s="59"/>
      <c r="H4" s="59"/>
      <c r="I4" s="59"/>
      <c r="J4" s="60"/>
    </row>
    <row r="5" spans="1:10" ht="13.5" thickBot="1">
      <c r="A5" s="52"/>
      <c r="B5" s="55"/>
      <c r="C5" s="30">
        <v>4</v>
      </c>
      <c r="D5" s="31">
        <v>5</v>
      </c>
      <c r="E5" s="31">
        <v>6</v>
      </c>
      <c r="F5" s="31">
        <v>7</v>
      </c>
      <c r="G5" s="31">
        <v>8</v>
      </c>
      <c r="H5" s="31">
        <v>9</v>
      </c>
      <c r="I5" s="31">
        <v>10</v>
      </c>
      <c r="J5" s="32">
        <v>12</v>
      </c>
    </row>
    <row r="6" spans="1:10" ht="12.75">
      <c r="A6" s="46">
        <v>5</v>
      </c>
      <c r="B6" s="9" t="s">
        <v>1</v>
      </c>
      <c r="C6" s="10">
        <f>SQRT($A6)*3.13*SQRT(2/(3*C$14*C$14-1))*(3.6/1.852)</f>
        <v>9.357922798411202</v>
      </c>
      <c r="D6" s="11">
        <f aca="true" t="shared" si="0" ref="D6:J6">SQRT($A6)*3.13*SQRT(2/(3*D$14*D$14-1))*(3.6/1.852)</f>
        <v>9.820051595528993</v>
      </c>
      <c r="E6" s="11">
        <f t="shared" si="0"/>
        <v>10.227841352959242</v>
      </c>
      <c r="F6" s="11">
        <f t="shared" si="0"/>
        <v>10.67524349834661</v>
      </c>
      <c r="G6" s="11">
        <f t="shared" si="0"/>
        <v>10.915815768383391</v>
      </c>
      <c r="H6" s="11">
        <f t="shared" si="0"/>
        <v>11.168902304934406</v>
      </c>
      <c r="I6" s="11">
        <f t="shared" si="0"/>
        <v>11.435599408291433</v>
      </c>
      <c r="J6" s="12">
        <f t="shared" si="0"/>
        <v>11.863913776993131</v>
      </c>
    </row>
    <row r="7" spans="1:10" ht="12.75">
      <c r="A7" s="47"/>
      <c r="B7" s="7" t="s">
        <v>2</v>
      </c>
      <c r="C7" s="13">
        <f>SQRT($A6)*3.44*SQRT(3/(3*C$14*C$14-1))*(3.6/1.852)</f>
        <v>12.596189700498392</v>
      </c>
      <c r="D7" s="14">
        <f aca="true" t="shared" si="1" ref="D7:J7">SQRT($A6)*3.44*SQRT(3/(3*D$14*D$14-1))*(3.6/1.852)</f>
        <v>13.218236079802475</v>
      </c>
      <c r="E7" s="14">
        <f t="shared" si="1"/>
        <v>13.767139640257549</v>
      </c>
      <c r="F7" s="14">
        <f t="shared" si="1"/>
        <v>14.36936327653996</v>
      </c>
      <c r="G7" s="14">
        <f t="shared" si="1"/>
        <v>14.693184493634988</v>
      </c>
      <c r="H7" s="14">
        <f t="shared" si="1"/>
        <v>15.033850482627756</v>
      </c>
      <c r="I7" s="14">
        <f t="shared" si="1"/>
        <v>15.392836913572546</v>
      </c>
      <c r="J7" s="15">
        <f t="shared" si="1"/>
        <v>15.969367534292326</v>
      </c>
    </row>
    <row r="8" spans="1:10" ht="12.75">
      <c r="A8" s="48">
        <v>10</v>
      </c>
      <c r="B8" s="7" t="s">
        <v>1</v>
      </c>
      <c r="C8" s="13">
        <f>SQRT($A8)*3.13*SQRT(2/(3*C$14*C$14-1))*(3.6/1.852)</f>
        <v>13.23410133715351</v>
      </c>
      <c r="D8" s="14">
        <f aca="true" t="shared" si="2" ref="D8:J8">SQRT($A8)*3.13*SQRT(2/(3*D$14*D$14-1))*(3.6/1.852)</f>
        <v>13.887650149600654</v>
      </c>
      <c r="E8" s="14">
        <f t="shared" si="2"/>
        <v>14.464351955155346</v>
      </c>
      <c r="F8" s="14">
        <f t="shared" si="2"/>
        <v>15.097074136996982</v>
      </c>
      <c r="G8" s="14">
        <f t="shared" si="2"/>
        <v>15.43729470401388</v>
      </c>
      <c r="H8" s="14">
        <f t="shared" si="2"/>
        <v>15.795213116458362</v>
      </c>
      <c r="I8" s="14">
        <f t="shared" si="2"/>
        <v>16.172379777071487</v>
      </c>
      <c r="J8" s="15">
        <f t="shared" si="2"/>
        <v>16.7781077662487</v>
      </c>
    </row>
    <row r="9" spans="1:10" ht="12.75">
      <c r="A9" s="47"/>
      <c r="B9" s="7" t="s">
        <v>2</v>
      </c>
      <c r="C9" s="13">
        <f>SQRT($A8)*3.44*SQRT(3/(3*C$14*C$14-1))*(3.6/1.852)</f>
        <v>17.81370230866912</v>
      </c>
      <c r="D9" s="14">
        <f aca="true" t="shared" si="3" ref="D9:J9">SQRT($A8)*3.44*SQRT(3/(3*D$14*D$14-1))*(3.6/1.852)</f>
        <v>18.693408734706033</v>
      </c>
      <c r="E9" s="14">
        <f t="shared" si="3"/>
        <v>19.46967559433648</v>
      </c>
      <c r="F9" s="14">
        <v>74</v>
      </c>
      <c r="G9" s="14">
        <f t="shared" si="3"/>
        <v>20.779300785348656</v>
      </c>
      <c r="H9" s="14">
        <f t="shared" si="3"/>
        <v>21.261075247221473</v>
      </c>
      <c r="I9" s="14">
        <f t="shared" si="3"/>
        <v>21.76875872657151</v>
      </c>
      <c r="J9" s="15">
        <f t="shared" si="3"/>
        <v>22.584096149516803</v>
      </c>
    </row>
    <row r="10" spans="1:10" ht="12.75">
      <c r="A10" s="48">
        <v>15</v>
      </c>
      <c r="B10" s="7" t="s">
        <v>1</v>
      </c>
      <c r="C10" s="13">
        <f>SQRT($A10)*3.13*SQRT(2/(3*C$14*C$14-1))*(3.6/1.852)</f>
        <v>16.208397740155334</v>
      </c>
      <c r="D10" s="14">
        <f aca="true" t="shared" si="4" ref="D10:J10">SQRT($A10)*3.13*SQRT(2/(3*D$14*D$14-1))*(3.6/1.852)</f>
        <v>17.008828296404037</v>
      </c>
      <c r="E10" s="14">
        <f t="shared" si="4"/>
        <v>17.715140875079413</v>
      </c>
      <c r="F10" s="14">
        <f t="shared" si="4"/>
        <v>18.490064122305654</v>
      </c>
      <c r="G10" s="14">
        <f t="shared" si="4"/>
        <v>18.906747516901536</v>
      </c>
      <c r="H10" s="14">
        <f t="shared" si="4"/>
        <v>19.345106256919536</v>
      </c>
      <c r="I10" s="14">
        <f t="shared" si="4"/>
        <v>19.807039190165355</v>
      </c>
      <c r="J10" s="15">
        <f t="shared" si="4"/>
        <v>20.548901438368482</v>
      </c>
    </row>
    <row r="11" spans="1:10" ht="12.75">
      <c r="A11" s="47"/>
      <c r="B11" s="7" t="s">
        <v>2</v>
      </c>
      <c r="C11" s="13">
        <f>SQRT($A10)*3.44*SQRT(3/(3*C$14*C$14-1))*(3.6/1.852)</f>
        <v>21.817240543039016</v>
      </c>
      <c r="D11" s="14">
        <f aca="true" t="shared" si="5" ref="D11:J11">SQRT($A10)*3.44*SQRT(3/(3*D$14*D$14-1))*(3.6/1.852)</f>
        <v>22.894656476657946</v>
      </c>
      <c r="E11" s="14">
        <f t="shared" si="5"/>
        <v>23.845385331821593</v>
      </c>
      <c r="F11" s="14">
        <f t="shared" si="5"/>
        <v>24.888467267381607</v>
      </c>
      <c r="G11" s="14">
        <f t="shared" si="5"/>
        <v>25.449342067958987</v>
      </c>
      <c r="H11" s="14">
        <f t="shared" si="5"/>
        <v>26.03939286930516</v>
      </c>
      <c r="I11" s="14">
        <f t="shared" si="5"/>
        <v>26.661175606929355</v>
      </c>
      <c r="J11" s="15">
        <f t="shared" si="5"/>
        <v>27.659755934135234</v>
      </c>
    </row>
    <row r="12" spans="1:10" ht="12.75">
      <c r="A12" s="48">
        <v>20</v>
      </c>
      <c r="B12" s="7" t="s">
        <v>1</v>
      </c>
      <c r="C12" s="13">
        <f>SQRT($A12)*3.13*SQRT(2/(3*C$14*C$14-1))*(3.6/1.852)</f>
        <v>18.715845596822405</v>
      </c>
      <c r="D12" s="14">
        <f aca="true" t="shared" si="6" ref="D12:J12">SQRT($A12)*3.13*SQRT(2/(3*D$14*D$14-1))*(3.6/1.852)</f>
        <v>19.640103191057985</v>
      </c>
      <c r="E12" s="14">
        <f t="shared" si="6"/>
        <v>20.455682705918484</v>
      </c>
      <c r="F12" s="14">
        <f t="shared" si="6"/>
        <v>21.35048699669322</v>
      </c>
      <c r="G12" s="14">
        <f t="shared" si="6"/>
        <v>21.831631536766782</v>
      </c>
      <c r="H12" s="14">
        <f t="shared" si="6"/>
        <v>22.33780460986881</v>
      </c>
      <c r="I12" s="14">
        <f t="shared" si="6"/>
        <v>22.871198816582865</v>
      </c>
      <c r="J12" s="15">
        <f t="shared" si="6"/>
        <v>23.727827553986263</v>
      </c>
    </row>
    <row r="13" spans="1:10" ht="13.5" thickBot="1">
      <c r="A13" s="49"/>
      <c r="B13" s="8" t="s">
        <v>2</v>
      </c>
      <c r="C13" s="16">
        <f>SQRT($A12)*3.44*SQRT(3/(3*C$14*C$14-1))*(3.6/1.852)</f>
        <v>25.192379400996785</v>
      </c>
      <c r="D13" s="17">
        <f aca="true" t="shared" si="7" ref="D13:J13">SQRT($A12)*3.44*SQRT(3/(3*D$14*D$14-1))*(3.6/1.852)</f>
        <v>26.43647215960495</v>
      </c>
      <c r="E13" s="17">
        <f t="shared" si="7"/>
        <v>27.534279280515097</v>
      </c>
      <c r="F13" s="17">
        <f t="shared" si="7"/>
        <v>28.73872655307992</v>
      </c>
      <c r="G13" s="17">
        <f t="shared" si="7"/>
        <v>29.386368987269975</v>
      </c>
      <c r="H13" s="17">
        <f t="shared" si="7"/>
        <v>30.06770096525551</v>
      </c>
      <c r="I13" s="17">
        <f t="shared" si="7"/>
        <v>30.785673827145093</v>
      </c>
      <c r="J13" s="18">
        <f t="shared" si="7"/>
        <v>31.938735068584652</v>
      </c>
    </row>
    <row r="14" spans="1:10" ht="12.75" hidden="1">
      <c r="A14" s="1"/>
      <c r="B14" s="1"/>
      <c r="C14" s="1">
        <v>1.32</v>
      </c>
      <c r="D14" s="1">
        <v>1.27</v>
      </c>
      <c r="E14" s="1">
        <v>1.23</v>
      </c>
      <c r="F14" s="1">
        <v>1.19</v>
      </c>
      <c r="G14" s="1">
        <v>1.17</v>
      </c>
      <c r="H14" s="1">
        <v>1.15</v>
      </c>
      <c r="I14" s="1">
        <v>1.13</v>
      </c>
      <c r="J14">
        <v>1.1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10" ht="15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3:10" ht="13.5" thickBot="1">
      <c r="C17" s="5"/>
      <c r="D17" s="5"/>
      <c r="E17" s="5"/>
      <c r="F17" s="5"/>
      <c r="G17" s="5"/>
      <c r="H17" s="5"/>
      <c r="I17" s="5"/>
      <c r="J17" s="5"/>
    </row>
    <row r="18" spans="1:10" ht="16.5" customHeight="1">
      <c r="A18" s="44" t="s">
        <v>6</v>
      </c>
      <c r="B18" s="45" t="s">
        <v>13</v>
      </c>
      <c r="C18" s="37" t="s">
        <v>7</v>
      </c>
      <c r="D18" s="38"/>
      <c r="E18" s="38"/>
      <c r="F18" s="38"/>
      <c r="G18" s="38"/>
      <c r="H18" s="38"/>
      <c r="I18" s="38"/>
      <c r="J18" s="39"/>
    </row>
    <row r="19" spans="1:10" ht="24" customHeight="1">
      <c r="A19" s="29"/>
      <c r="B19" s="46"/>
      <c r="C19" s="40" t="s">
        <v>9</v>
      </c>
      <c r="D19" s="41"/>
      <c r="E19" s="41"/>
      <c r="F19" s="42"/>
      <c r="G19" s="40" t="s">
        <v>10</v>
      </c>
      <c r="H19" s="41"/>
      <c r="I19" s="41"/>
      <c r="J19" s="43"/>
    </row>
    <row r="20" spans="1:10" ht="24" customHeight="1">
      <c r="A20" s="29"/>
      <c r="B20" s="46"/>
      <c r="C20" s="61" t="s">
        <v>8</v>
      </c>
      <c r="D20" s="62"/>
      <c r="E20" s="62"/>
      <c r="F20" s="63"/>
      <c r="G20" s="61" t="s">
        <v>8</v>
      </c>
      <c r="H20" s="62"/>
      <c r="I20" s="62"/>
      <c r="J20" s="64"/>
    </row>
    <row r="21" spans="1:10" ht="13.5" thickBot="1">
      <c r="A21" s="29"/>
      <c r="B21" s="46"/>
      <c r="C21" s="27">
        <v>5</v>
      </c>
      <c r="D21" s="27">
        <v>10</v>
      </c>
      <c r="E21" s="27">
        <v>15</v>
      </c>
      <c r="F21" s="27">
        <v>20</v>
      </c>
      <c r="G21" s="27">
        <v>5</v>
      </c>
      <c r="H21" s="27">
        <v>10</v>
      </c>
      <c r="I21" s="27">
        <v>15</v>
      </c>
      <c r="J21" s="28">
        <v>20</v>
      </c>
    </row>
    <row r="22" spans="1:11" ht="12.75">
      <c r="A22" s="33">
        <v>4</v>
      </c>
      <c r="B22" s="6">
        <v>1.2</v>
      </c>
      <c r="C22" s="19">
        <f>($K22*$K22-1)*(C$21*1.852/3.6)*(C$21*1.852/3.6)/(2*9.8)</f>
        <v>0.2506102695893172</v>
      </c>
      <c r="D22" s="19">
        <f>($K22*$K22-1)*(D$21*1.852/3.6)*(D$21*1.852/3.6)/(2*9.8)</f>
        <v>1.0024410783572688</v>
      </c>
      <c r="E22" s="19">
        <f>($K22*$K22-1)*(E$21*1.852/3.6)*(E$21*1.852/3.6)/(2*9.8)</f>
        <v>2.2554924263038556</v>
      </c>
      <c r="F22" s="19">
        <f>($K22*$K22-1)*(F$21*1.852/3.6)*(F$21*1.852/3.6)/(2*9.8)</f>
        <v>4.009764313429075</v>
      </c>
      <c r="G22" s="19">
        <f aca="true" t="shared" si="8" ref="G22:G30">C22*1.42</f>
        <v>0.3558665828168304</v>
      </c>
      <c r="H22" s="19">
        <f aca="true" t="shared" si="9" ref="H22:J24">D22*1.42</f>
        <v>1.4234663312673217</v>
      </c>
      <c r="I22" s="19">
        <f t="shared" si="9"/>
        <v>3.202799245351475</v>
      </c>
      <c r="J22" s="20">
        <f t="shared" si="9"/>
        <v>5.693865325069287</v>
      </c>
      <c r="K22">
        <v>1.32</v>
      </c>
    </row>
    <row r="23" spans="1:11" ht="12.75">
      <c r="A23" s="34"/>
      <c r="B23" s="2">
        <v>2.4</v>
      </c>
      <c r="C23" s="21">
        <f aca="true" t="shared" si="10" ref="C23:F24">SQRT(1/$B23)*($K23*$K23-1)*(C$21*1.852/3.6)*(C$21*1.852/3.6)/(2*9.8)</f>
        <v>0.16176823341799607</v>
      </c>
      <c r="D23" s="21">
        <f t="shared" si="10"/>
        <v>0.6470729336719843</v>
      </c>
      <c r="E23" s="21">
        <f t="shared" si="10"/>
        <v>1.4559141007619651</v>
      </c>
      <c r="F23" s="21">
        <f t="shared" si="10"/>
        <v>2.588291734687937</v>
      </c>
      <c r="G23" s="21">
        <f t="shared" si="8"/>
        <v>0.2297108914535544</v>
      </c>
      <c r="H23" s="21">
        <f>D23*1.42</f>
        <v>0.9188435658142176</v>
      </c>
      <c r="I23" s="21">
        <f>E23*1.42</f>
        <v>2.0673980230819904</v>
      </c>
      <c r="J23" s="22">
        <f>F23*1.42</f>
        <v>3.67537426325687</v>
      </c>
      <c r="K23">
        <v>1.32</v>
      </c>
    </row>
    <row r="24" spans="1:11" ht="13.5" thickBot="1">
      <c r="A24" s="35"/>
      <c r="B24" s="2">
        <v>3.6</v>
      </c>
      <c r="C24" s="21">
        <f t="shared" si="10"/>
        <v>0.1320832094885121</v>
      </c>
      <c r="D24" s="21">
        <f t="shared" si="10"/>
        <v>0.5283328379540484</v>
      </c>
      <c r="E24" s="21">
        <f t="shared" si="10"/>
        <v>1.1887488853966095</v>
      </c>
      <c r="F24" s="21">
        <f t="shared" si="10"/>
        <v>2.1133313518161936</v>
      </c>
      <c r="G24" s="21">
        <f t="shared" si="8"/>
        <v>0.18755815747368718</v>
      </c>
      <c r="H24" s="21">
        <f t="shared" si="9"/>
        <v>0.7502326298947487</v>
      </c>
      <c r="I24" s="21">
        <f t="shared" si="9"/>
        <v>1.6880234172631854</v>
      </c>
      <c r="J24" s="22">
        <f t="shared" si="9"/>
        <v>3.000930519578995</v>
      </c>
      <c r="K24">
        <v>1.32</v>
      </c>
    </row>
    <row r="25" spans="1:11" ht="12.75">
      <c r="A25" s="33">
        <v>5</v>
      </c>
      <c r="B25" s="6">
        <v>1.2</v>
      </c>
      <c r="C25" s="19">
        <f>($K25*$K25-1)*(C$21*1.852/3.6)*(C$21*1.852/3.6)/(2*9.8)</f>
        <v>0.20689525085034008</v>
      </c>
      <c r="D25" s="19">
        <f>($K25*$K25-1)*(D$21*1.852/3.6)*(D$21*1.852/3.6)/(2*9.8)</f>
        <v>0.8275810034013603</v>
      </c>
      <c r="E25" s="19">
        <f>($K25*$K25-1)*(E$21*1.852/3.6)*(E$21*1.852/3.6)/(2*9.8)</f>
        <v>1.862057257653061</v>
      </c>
      <c r="F25" s="19">
        <f>($K25*$K25-1)*(F$21*1.852/3.6)*(F$21*1.852/3.6)/(2*9.8)</f>
        <v>3.3103240136054413</v>
      </c>
      <c r="G25" s="19">
        <f t="shared" si="8"/>
        <v>0.2937912562074829</v>
      </c>
      <c r="H25" s="19">
        <f aca="true" t="shared" si="11" ref="H25:H30">D25*1.42</f>
        <v>1.1751650248299317</v>
      </c>
      <c r="I25" s="19">
        <f aca="true" t="shared" si="12" ref="I25:I30">E25*1.42</f>
        <v>2.6441213058673463</v>
      </c>
      <c r="J25" s="20">
        <f aca="true" t="shared" si="13" ref="J25:J30">F25*1.42</f>
        <v>4.700660099319727</v>
      </c>
      <c r="K25">
        <v>1.27</v>
      </c>
    </row>
    <row r="26" spans="1:11" ht="12.75">
      <c r="A26" s="34"/>
      <c r="B26" s="2">
        <v>2.4</v>
      </c>
      <c r="C26" s="21">
        <f aca="true" t="shared" si="14" ref="C26:F27">SQRT(1/$B26)*($K26*$K26-1)*(C$21*1.852/3.6)*(C$21*1.852/3.6)/(2*9.8)</f>
        <v>0.1335503101587955</v>
      </c>
      <c r="D26" s="21">
        <f t="shared" si="14"/>
        <v>0.534201240635182</v>
      </c>
      <c r="E26" s="21">
        <f t="shared" si="14"/>
        <v>1.20195279142916</v>
      </c>
      <c r="F26" s="21">
        <f t="shared" si="14"/>
        <v>2.136804962540728</v>
      </c>
      <c r="G26" s="21">
        <f t="shared" si="8"/>
        <v>0.1896414404254896</v>
      </c>
      <c r="H26" s="21">
        <f>D26*1.42</f>
        <v>0.7585657617019584</v>
      </c>
      <c r="I26" s="21">
        <f>E26*1.42</f>
        <v>1.706772963829407</v>
      </c>
      <c r="J26" s="22">
        <f>F26*1.42</f>
        <v>3.0342630468078338</v>
      </c>
      <c r="K26">
        <v>1.27</v>
      </c>
    </row>
    <row r="27" spans="1:11" ht="13.5" thickBot="1">
      <c r="A27" s="35"/>
      <c r="B27" s="2">
        <v>3.6</v>
      </c>
      <c r="C27" s="21">
        <f t="shared" si="14"/>
        <v>0.10904337162649388</v>
      </c>
      <c r="D27" s="21">
        <f t="shared" si="14"/>
        <v>0.43617348650597554</v>
      </c>
      <c r="E27" s="21">
        <f t="shared" si="14"/>
        <v>0.9813903446384453</v>
      </c>
      <c r="F27" s="21">
        <f t="shared" si="14"/>
        <v>1.7446939460239022</v>
      </c>
      <c r="G27" s="21">
        <f t="shared" si="8"/>
        <v>0.1548415877096213</v>
      </c>
      <c r="H27" s="21">
        <f t="shared" si="11"/>
        <v>0.6193663508384852</v>
      </c>
      <c r="I27" s="21">
        <f t="shared" si="12"/>
        <v>1.3935742893865923</v>
      </c>
      <c r="J27" s="22">
        <f t="shared" si="13"/>
        <v>2.477465403353941</v>
      </c>
      <c r="K27">
        <v>1.27</v>
      </c>
    </row>
    <row r="28" spans="1:11" ht="12.75">
      <c r="A28" s="33">
        <v>6</v>
      </c>
      <c r="B28" s="6">
        <v>1.2</v>
      </c>
      <c r="C28" s="19">
        <f>($K28*$K28-1)*(C$21*1.852/3.6)*(C$21*1.852/3.6)/(2*9.8)</f>
        <v>0.17313847962333076</v>
      </c>
      <c r="D28" s="19">
        <f>($K28*$K28-1)*(D$21*1.852/3.6)*(D$21*1.852/3.6)/(2*9.8)</f>
        <v>0.692553918493323</v>
      </c>
      <c r="E28" s="19">
        <f>($K28*$K28-1)*(E$21*1.852/3.6)*(E$21*1.852/3.6)/(2*9.8)</f>
        <v>1.558246316609977</v>
      </c>
      <c r="F28" s="19">
        <f>($K28*$K28-1)*(F$21*1.852/3.6)*(F$21*1.852/3.6)/(2*9.8)</f>
        <v>2.770215673973292</v>
      </c>
      <c r="G28" s="19">
        <f t="shared" si="8"/>
        <v>0.24585664106512967</v>
      </c>
      <c r="H28" s="19">
        <f t="shared" si="11"/>
        <v>0.9834265642605187</v>
      </c>
      <c r="I28" s="19">
        <f t="shared" si="12"/>
        <v>2.212709769586167</v>
      </c>
      <c r="J28" s="20">
        <f t="shared" si="13"/>
        <v>3.9337062570420747</v>
      </c>
      <c r="K28">
        <v>1.23</v>
      </c>
    </row>
    <row r="29" spans="1:11" ht="12.75">
      <c r="A29" s="34"/>
      <c r="B29" s="2">
        <v>2.4</v>
      </c>
      <c r="C29" s="21">
        <f aca="true" t="shared" si="15" ref="C29:F30">SQRT(1/$B29)*($K29*$K29-1)*(C$21*1.852/3.6)*(C$21*1.852/3.6)/(2*9.8)</f>
        <v>0.11176040802813868</v>
      </c>
      <c r="D29" s="21">
        <f t="shared" si="15"/>
        <v>0.4470416321125547</v>
      </c>
      <c r="E29" s="21">
        <f t="shared" si="15"/>
        <v>1.0058436722532484</v>
      </c>
      <c r="F29" s="21">
        <f t="shared" si="15"/>
        <v>1.7881665284502188</v>
      </c>
      <c r="G29" s="21">
        <f t="shared" si="8"/>
        <v>0.15869977939995691</v>
      </c>
      <c r="H29" s="21">
        <f>D29*1.42</f>
        <v>0.6347991175998277</v>
      </c>
      <c r="I29" s="21">
        <f>E29*1.42</f>
        <v>1.4282980145996127</v>
      </c>
      <c r="J29" s="22">
        <f>F29*1.42</f>
        <v>2.5391964703993106</v>
      </c>
      <c r="K29">
        <v>1.23</v>
      </c>
    </row>
    <row r="30" spans="1:11" ht="13.5" thickBot="1">
      <c r="A30" s="35"/>
      <c r="B30" s="3">
        <v>3.6</v>
      </c>
      <c r="C30" s="23">
        <f t="shared" si="15"/>
        <v>0.09125199103806282</v>
      </c>
      <c r="D30" s="23">
        <f t="shared" si="15"/>
        <v>0.3650079641522513</v>
      </c>
      <c r="E30" s="23">
        <f t="shared" si="15"/>
        <v>0.8212679193425657</v>
      </c>
      <c r="F30" s="23">
        <f t="shared" si="15"/>
        <v>1.4600318566090051</v>
      </c>
      <c r="G30" s="23">
        <f t="shared" si="8"/>
        <v>0.1295778272740492</v>
      </c>
      <c r="H30" s="23">
        <f t="shared" si="11"/>
        <v>0.5183113090961968</v>
      </c>
      <c r="I30" s="23">
        <f t="shared" si="12"/>
        <v>1.1662004454664432</v>
      </c>
      <c r="J30" s="24">
        <f t="shared" si="13"/>
        <v>2.0732452363847873</v>
      </c>
      <c r="K30">
        <v>1.23</v>
      </c>
    </row>
    <row r="31" spans="1:11" ht="12.75">
      <c r="A31" s="33">
        <v>7</v>
      </c>
      <c r="B31" s="4">
        <v>1.2</v>
      </c>
      <c r="C31" s="25">
        <f>($K31*$K31-1)*(C$21*1.852/3.6)*(C$21*1.852/3.6)/(2*9.8)</f>
        <v>0.14046192507558572</v>
      </c>
      <c r="D31" s="25">
        <f>($K31*$K31-1)*(D$21*1.852/3.6)*(D$21*1.852/3.6)/(2*9.8)</f>
        <v>0.5618477003023429</v>
      </c>
      <c r="E31" s="25">
        <f>($K31*$K31-1)*(E$21*1.852/3.6)*(E$21*1.852/3.6)/(2*9.8)</f>
        <v>1.2641573256802718</v>
      </c>
      <c r="F31" s="25">
        <f>($K31*$K31-1)*(F$21*1.852/3.6)*(F$21*1.852/3.6)/(2*9.8)</f>
        <v>2.2473908012093715</v>
      </c>
      <c r="G31" s="25">
        <f>C31*1.18</f>
        <v>0.16574507158919113</v>
      </c>
      <c r="H31" s="25">
        <f aca="true" t="shared" si="16" ref="H31:J33">D31*1.18</f>
        <v>0.6629802863567645</v>
      </c>
      <c r="I31" s="25">
        <f t="shared" si="16"/>
        <v>1.4917056443027208</v>
      </c>
      <c r="J31" s="26">
        <f t="shared" si="16"/>
        <v>2.651921145427058</v>
      </c>
      <c r="K31">
        <v>1.19</v>
      </c>
    </row>
    <row r="32" spans="1:11" ht="12.75">
      <c r="A32" s="34"/>
      <c r="B32" s="2">
        <v>2.4</v>
      </c>
      <c r="C32" s="21">
        <f aca="true" t="shared" si="17" ref="C32:F33">SQRT(1/$B32)*($K32*$K32-1)*(C$21*1.852/3.6)*(C$21*1.852/3.6)/(2*9.8)</f>
        <v>0.09066778276566291</v>
      </c>
      <c r="D32" s="21">
        <f t="shared" si="17"/>
        <v>0.36267113106265164</v>
      </c>
      <c r="E32" s="21">
        <f t="shared" si="17"/>
        <v>0.8160100448909664</v>
      </c>
      <c r="F32" s="21">
        <f t="shared" si="17"/>
        <v>1.4506845242506066</v>
      </c>
      <c r="G32" s="21">
        <f>C32*1.18</f>
        <v>0.10698798366348222</v>
      </c>
      <c r="H32" s="21">
        <f>D32*1.18</f>
        <v>0.4279519346539289</v>
      </c>
      <c r="I32" s="21">
        <f>E32*1.18</f>
        <v>0.9628918529713403</v>
      </c>
      <c r="J32" s="22">
        <f>F32*1.18</f>
        <v>1.7118077386157156</v>
      </c>
      <c r="K32">
        <v>1.19</v>
      </c>
    </row>
    <row r="33" spans="1:11" ht="13.5" thickBot="1">
      <c r="A33" s="35"/>
      <c r="B33" s="2">
        <v>3.6</v>
      </c>
      <c r="C33" s="21">
        <f t="shared" si="17"/>
        <v>0.07402993462846157</v>
      </c>
      <c r="D33" s="21">
        <f t="shared" si="17"/>
        <v>0.29611973851384626</v>
      </c>
      <c r="E33" s="21">
        <f t="shared" si="17"/>
        <v>0.6662694116561543</v>
      </c>
      <c r="F33" s="21">
        <f t="shared" si="17"/>
        <v>1.184478954055385</v>
      </c>
      <c r="G33" s="21">
        <f>C33*1.18</f>
        <v>0.08735532286158465</v>
      </c>
      <c r="H33" s="21">
        <f t="shared" si="16"/>
        <v>0.3494212914463386</v>
      </c>
      <c r="I33" s="21">
        <f t="shared" si="16"/>
        <v>0.786197905754262</v>
      </c>
      <c r="J33" s="22">
        <f t="shared" si="16"/>
        <v>1.3976851657853544</v>
      </c>
      <c r="K33">
        <v>1.19</v>
      </c>
    </row>
    <row r="34" spans="1:11" ht="12.75">
      <c r="A34" s="33">
        <v>8</v>
      </c>
      <c r="B34" s="6">
        <v>1.2</v>
      </c>
      <c r="C34" s="19">
        <f>($K34*$K34-1)*(C$21*1.852/3.6)*(C$21*1.852/3.6)/(2*9.8)</f>
        <v>0.12452872905643729</v>
      </c>
      <c r="D34" s="19">
        <f>($K34*$K34-1)*(D$21*1.852/3.6)*(D$21*1.852/3.6)/(2*9.8)</f>
        <v>0.49811491622574916</v>
      </c>
      <c r="E34" s="19">
        <f>($K34*$K34-1)*(E$21*1.852/3.6)*(E$21*1.852/3.6)/(2*9.8)</f>
        <v>1.1207585615079358</v>
      </c>
      <c r="F34" s="19">
        <f>($K34*$K34-1)*(F$21*1.852/3.6)*(F$21*1.852/3.6)/(2*9.8)</f>
        <v>1.9924596649029966</v>
      </c>
      <c r="G34" s="19">
        <f aca="true" t="shared" si="18" ref="G34:J36">C34*1.42</f>
        <v>0.17683079526014095</v>
      </c>
      <c r="H34" s="19">
        <f t="shared" si="18"/>
        <v>0.7073231810405638</v>
      </c>
      <c r="I34" s="19">
        <f t="shared" si="18"/>
        <v>1.591477157341269</v>
      </c>
      <c r="J34" s="20">
        <f t="shared" si="18"/>
        <v>2.829292724162255</v>
      </c>
      <c r="K34">
        <v>1.17</v>
      </c>
    </row>
    <row r="35" spans="1:11" ht="12.75">
      <c r="A35" s="34"/>
      <c r="B35" s="2">
        <v>2.4</v>
      </c>
      <c r="C35" s="21">
        <f aca="true" t="shared" si="19" ref="C35:F36">SQRT(1/$B35)*($K35*$K35-1)*(C$21*1.852/3.6)*(C$21*1.852/3.6)/(2*9.8)</f>
        <v>0.08038294895999287</v>
      </c>
      <c r="D35" s="21">
        <f t="shared" si="19"/>
        <v>0.3215317958399715</v>
      </c>
      <c r="E35" s="21">
        <f t="shared" si="19"/>
        <v>0.7234465406399361</v>
      </c>
      <c r="F35" s="21">
        <f t="shared" si="19"/>
        <v>1.286127183359886</v>
      </c>
      <c r="G35" s="21">
        <f t="shared" si="18"/>
        <v>0.11414378752318988</v>
      </c>
      <c r="H35" s="21">
        <f t="shared" si="18"/>
        <v>0.4565751500927595</v>
      </c>
      <c r="I35" s="21">
        <f t="shared" si="18"/>
        <v>1.0272940877087091</v>
      </c>
      <c r="J35" s="22">
        <f t="shared" si="18"/>
        <v>1.826300600371038</v>
      </c>
      <c r="K35">
        <v>1.17</v>
      </c>
    </row>
    <row r="36" spans="1:11" ht="13.5" thickBot="1">
      <c r="A36" s="35"/>
      <c r="B36" s="3">
        <v>3.6</v>
      </c>
      <c r="C36" s="23">
        <f t="shared" si="19"/>
        <v>0.0656324029907221</v>
      </c>
      <c r="D36" s="23">
        <f t="shared" si="19"/>
        <v>0.2625296119628884</v>
      </c>
      <c r="E36" s="23">
        <f t="shared" si="19"/>
        <v>0.5906916269164991</v>
      </c>
      <c r="F36" s="23">
        <f t="shared" si="19"/>
        <v>1.0501184478515535</v>
      </c>
      <c r="G36" s="23">
        <f t="shared" si="18"/>
        <v>0.09319801224682536</v>
      </c>
      <c r="H36" s="23">
        <f t="shared" si="18"/>
        <v>0.37279204898730145</v>
      </c>
      <c r="I36" s="23">
        <f t="shared" si="18"/>
        <v>0.8387821102214287</v>
      </c>
      <c r="J36" s="24">
        <f t="shared" si="18"/>
        <v>1.4911681959492058</v>
      </c>
      <c r="K36">
        <v>1.17</v>
      </c>
    </row>
    <row r="37" spans="1:11" ht="12.75">
      <c r="A37" s="33">
        <v>9</v>
      </c>
      <c r="B37" s="4">
        <v>1.2</v>
      </c>
      <c r="C37" s="25">
        <f>($K37*$K37-1)*(C$21*1.852/3.6)*(C$21*1.852/3.6)/(2*9.8)</f>
        <v>0.10886558720710496</v>
      </c>
      <c r="D37" s="25">
        <f>($K37*$K37-1)*(D$21*1.852/3.6)*(D$21*1.852/3.6)/(2*9.8)</f>
        <v>0.43546234882841983</v>
      </c>
      <c r="E37" s="25">
        <f>($K37*$K37-1)*(E$21*1.852/3.6)*(E$21*1.852/3.6)/(2*9.8)</f>
        <v>0.9797902848639449</v>
      </c>
      <c r="F37" s="25">
        <f>($K37*$K37-1)*(F$21*1.852/3.6)*(F$21*1.852/3.6)/(2*9.8)</f>
        <v>1.7418493953136793</v>
      </c>
      <c r="G37" s="25">
        <f>C37*1.1</f>
        <v>0.11975214592781547</v>
      </c>
      <c r="H37" s="25">
        <f>D37*1.1</f>
        <v>0.47900858371126187</v>
      </c>
      <c r="I37" s="25">
        <f>E37*1.1</f>
        <v>1.0777693133503394</v>
      </c>
      <c r="J37" s="26">
        <f>F37*1.1</f>
        <v>1.9160343348450475</v>
      </c>
      <c r="K37">
        <v>1.15</v>
      </c>
    </row>
    <row r="38" spans="1:11" ht="12.75">
      <c r="A38" s="34"/>
      <c r="B38" s="2">
        <v>2.4</v>
      </c>
      <c r="C38" s="21">
        <f aca="true" t="shared" si="20" ref="C38:F39">SQRT(1/$B38)*($K38*$K38-1)*(C$21*1.852/3.6)*(C$21*1.852/3.6)/(2*9.8)</f>
        <v>0.07027243437136813</v>
      </c>
      <c r="D38" s="21">
        <f t="shared" si="20"/>
        <v>0.2810897374854725</v>
      </c>
      <c r="E38" s="21">
        <f t="shared" si="20"/>
        <v>0.6324519093423132</v>
      </c>
      <c r="F38" s="21">
        <f t="shared" si="20"/>
        <v>1.12435894994189</v>
      </c>
      <c r="G38" s="21">
        <f>C38*1.42</f>
        <v>0.09978685680734273</v>
      </c>
      <c r="H38" s="21">
        <f>D38*1.42</f>
        <v>0.3991474272293709</v>
      </c>
      <c r="I38" s="21">
        <f>E38*1.42</f>
        <v>0.8980817112660847</v>
      </c>
      <c r="J38" s="22">
        <f>F38*1.42</f>
        <v>1.5965897089174836</v>
      </c>
      <c r="K38">
        <v>1.15</v>
      </c>
    </row>
    <row r="39" spans="1:11" ht="13.5" thickBot="1">
      <c r="A39" s="35"/>
      <c r="B39" s="2">
        <v>3.6</v>
      </c>
      <c r="C39" s="21">
        <f t="shared" si="20"/>
        <v>0.0573772023976901</v>
      </c>
      <c r="D39" s="21">
        <f t="shared" si="20"/>
        <v>0.2295088095907604</v>
      </c>
      <c r="E39" s="21">
        <f t="shared" si="20"/>
        <v>0.516394821579211</v>
      </c>
      <c r="F39" s="21">
        <f t="shared" si="20"/>
        <v>0.9180352383630416</v>
      </c>
      <c r="G39" s="21">
        <f>C39*1.42</f>
        <v>0.08147562740471993</v>
      </c>
      <c r="H39" s="21">
        <f aca="true" t="shared" si="21" ref="H39:J42">D39*1.42</f>
        <v>0.32590250961887973</v>
      </c>
      <c r="I39" s="21">
        <f t="shared" si="21"/>
        <v>0.7332806466424796</v>
      </c>
      <c r="J39" s="22">
        <f t="shared" si="21"/>
        <v>1.303610038475519</v>
      </c>
      <c r="K39">
        <v>1.15</v>
      </c>
    </row>
    <row r="40" spans="1:11" ht="12.75">
      <c r="A40" s="33">
        <v>12</v>
      </c>
      <c r="B40" s="6">
        <v>1.2</v>
      </c>
      <c r="C40" s="19">
        <f>($K40*$K40-1)*(C$21*1.852/3.6)*(C$21*1.852/3.6)/(2*9.8)</f>
        <v>0.07088921957671962</v>
      </c>
      <c r="D40" s="19">
        <f>($K40*$K40-1)*(D$21*1.852/3.6)*(D$21*1.852/3.6)/(2*9.8)</f>
        <v>0.2835568783068785</v>
      </c>
      <c r="E40" s="19">
        <f>($K40*$K40-1)*(E$21*1.852/3.6)*(E$21*1.852/3.6)/(2*9.8)</f>
        <v>0.6380029761904766</v>
      </c>
      <c r="F40" s="19">
        <f>($K40*$K40-1)*(F$21*1.852/3.6)*(F$21*1.852/3.6)/(2*9.8)</f>
        <v>1.134227513227514</v>
      </c>
      <c r="G40" s="19">
        <f>C40*1.42</f>
        <v>0.10066269179894186</v>
      </c>
      <c r="H40" s="19">
        <f t="shared" si="21"/>
        <v>0.4026507671957674</v>
      </c>
      <c r="I40" s="19">
        <f t="shared" si="21"/>
        <v>0.9059642261904768</v>
      </c>
      <c r="J40" s="20">
        <f t="shared" si="21"/>
        <v>1.6106030687830697</v>
      </c>
      <c r="K40">
        <v>1.1</v>
      </c>
    </row>
    <row r="41" spans="1:11" ht="12.75">
      <c r="A41" s="34"/>
      <c r="B41" s="2">
        <v>2.4</v>
      </c>
      <c r="C41" s="21">
        <f aca="true" t="shared" si="22" ref="C41:F42">SQRT(1/$B41)*($K41*$K41-1)*(C$21*1.852/3.6)*(C$21*1.852/3.6)/(2*9.8)</f>
        <v>0.04575879447437931</v>
      </c>
      <c r="D41" s="21">
        <f t="shared" si="22"/>
        <v>0.18303517789751725</v>
      </c>
      <c r="E41" s="21">
        <f t="shared" si="22"/>
        <v>0.41182915026941386</v>
      </c>
      <c r="F41" s="21">
        <f t="shared" si="22"/>
        <v>0.732140711590069</v>
      </c>
      <c r="G41" s="21">
        <f>C41*1.42</f>
        <v>0.06497748815361862</v>
      </c>
      <c r="H41" s="21">
        <f>D41*1.42</f>
        <v>0.25990995261447447</v>
      </c>
      <c r="I41" s="21">
        <f>E41*1.42</f>
        <v>0.5847973933825676</v>
      </c>
      <c r="J41" s="22">
        <f>F41*1.42</f>
        <v>1.0396398104578979</v>
      </c>
      <c r="K41">
        <v>1.1</v>
      </c>
    </row>
    <row r="42" spans="1:11" ht="13.5" thickBot="1">
      <c r="A42" s="35"/>
      <c r="B42" s="3">
        <v>3.6</v>
      </c>
      <c r="C42" s="23">
        <f t="shared" si="22"/>
        <v>0.03736189923570524</v>
      </c>
      <c r="D42" s="23">
        <f t="shared" si="22"/>
        <v>0.14944759694282095</v>
      </c>
      <c r="E42" s="23">
        <f t="shared" si="22"/>
        <v>0.3362570931213472</v>
      </c>
      <c r="F42" s="23">
        <f t="shared" si="22"/>
        <v>0.5977903877712838</v>
      </c>
      <c r="G42" s="23">
        <f>C42*1.42</f>
        <v>0.053053896914701436</v>
      </c>
      <c r="H42" s="23">
        <f t="shared" si="21"/>
        <v>0.21221558765880574</v>
      </c>
      <c r="I42" s="23">
        <f t="shared" si="21"/>
        <v>0.477485072232313</v>
      </c>
      <c r="J42" s="24">
        <f t="shared" si="21"/>
        <v>0.848862350635223</v>
      </c>
      <c r="K42">
        <v>1.1</v>
      </c>
    </row>
  </sheetData>
  <sheetProtection password="CCB2" sheet="1" objects="1" scenarios="1"/>
  <mergeCells count="24">
    <mergeCell ref="A28:A30"/>
    <mergeCell ref="A31:A33"/>
    <mergeCell ref="C20:F20"/>
    <mergeCell ref="G20:J20"/>
    <mergeCell ref="A22:A24"/>
    <mergeCell ref="A25:A27"/>
    <mergeCell ref="A3:A5"/>
    <mergeCell ref="B3:B5"/>
    <mergeCell ref="C3:J3"/>
    <mergeCell ref="C4:J4"/>
    <mergeCell ref="A6:A7"/>
    <mergeCell ref="A8:A9"/>
    <mergeCell ref="A10:A11"/>
    <mergeCell ref="A12:A13"/>
    <mergeCell ref="A34:A36"/>
    <mergeCell ref="A37:A39"/>
    <mergeCell ref="A40:A42"/>
    <mergeCell ref="A1:J1"/>
    <mergeCell ref="A16:J16"/>
    <mergeCell ref="C18:J18"/>
    <mergeCell ref="C19:F19"/>
    <mergeCell ref="G19:J19"/>
    <mergeCell ref="A18:A21"/>
    <mergeCell ref="B18:B21"/>
  </mergeCells>
  <printOptions/>
  <pageMargins left="0.75" right="0.75" top="1" bottom="1" header="0.5" footer="0.5"/>
  <pageSetup fitToHeight="1" fitToWidth="1" horizontalDpi="120" verticalDpi="12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С.Гарматенко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ШС ЧФ 2001 г.</dc:creator>
  <cp:keywords/>
  <dc:description/>
  <cp:lastModifiedBy>Мишаня</cp:lastModifiedBy>
  <cp:lastPrinted>2000-05-31T02:45:23Z</cp:lastPrinted>
  <dcterms:created xsi:type="dcterms:W3CDTF">1999-05-31T11:03:43Z</dcterms:created>
  <dcterms:modified xsi:type="dcterms:W3CDTF">2013-05-05T14:26:24Z</dcterms:modified>
  <cp:category/>
  <cp:version/>
  <cp:contentType/>
  <cp:contentStatus/>
</cp:coreProperties>
</file>